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QUIPO\Documents\año 2026\FEBRERO 2026\CUENTA CONTRALORIA 2025\1 ACTOS ADMINISTRATIVOS DE PRESUPUESTO\"/>
    </mc:Choice>
  </mc:AlternateContent>
  <bookViews>
    <workbookView xWindow="0" yWindow="0" windowWidth="10815" windowHeight="96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3" i="1" l="1"/>
  <c r="N15" i="1"/>
  <c r="N14" i="1"/>
  <c r="N13" i="1"/>
  <c r="M23" i="1"/>
  <c r="M21" i="1"/>
  <c r="M20" i="1"/>
  <c r="M15" i="1"/>
  <c r="M14" i="1"/>
  <c r="M13" i="1"/>
  <c r="L23" i="1"/>
  <c r="L21" i="1"/>
  <c r="N21" i="1" s="1"/>
  <c r="L20" i="1"/>
  <c r="N20" i="1" s="1"/>
  <c r="L19" i="1"/>
  <c r="M19" i="1" s="1"/>
  <c r="L15" i="1"/>
  <c r="L14" i="1"/>
  <c r="L13" i="1"/>
  <c r="L12" i="1"/>
  <c r="N12" i="1" s="1"/>
  <c r="L11" i="1"/>
  <c r="M11" i="1" s="1"/>
  <c r="J21" i="1"/>
  <c r="J20" i="1"/>
  <c r="J19" i="1"/>
  <c r="J18" i="1"/>
  <c r="L18" i="1" s="1"/>
  <c r="J17" i="1"/>
  <c r="L17" i="1" s="1"/>
  <c r="J16" i="1"/>
  <c r="L16" i="1" s="1"/>
  <c r="J15" i="1"/>
  <c r="J14" i="1"/>
  <c r="J13" i="1"/>
  <c r="J12" i="1"/>
  <c r="J11" i="1"/>
  <c r="J10" i="1"/>
  <c r="L10" i="1" s="1"/>
  <c r="J9" i="1"/>
  <c r="L9" i="1" s="1"/>
  <c r="J22" i="1"/>
  <c r="L22" i="1" s="1"/>
  <c r="J23" i="1"/>
  <c r="N24" i="1"/>
  <c r="N22" i="1" l="1"/>
  <c r="M22" i="1"/>
  <c r="M17" i="1"/>
  <c r="N17" i="1"/>
  <c r="M9" i="1"/>
  <c r="N9" i="1"/>
  <c r="M16" i="1"/>
  <c r="N16" i="1"/>
  <c r="M10" i="1"/>
  <c r="N10" i="1"/>
  <c r="M18" i="1"/>
  <c r="N18" i="1"/>
  <c r="M12" i="1"/>
  <c r="N11" i="1"/>
  <c r="N19" i="1"/>
</calcChain>
</file>

<file path=xl/sharedStrings.xml><?xml version="1.0" encoding="utf-8"?>
<sst xmlns="http://schemas.openxmlformats.org/spreadsheetml/2006/main" count="150" uniqueCount="104">
  <si>
    <t>INFICOL1</t>
  </si>
  <si>
    <t>INSTITUTO DE TRANSITO Y TRANSPORTE DE SOGAMOSO INTRASOG</t>
  </si>
  <si>
    <t>NIT: 826.000.226-4</t>
  </si>
  <si>
    <t xml:space="preserve">SECCION PRINCIPAL: [85]                                         </t>
  </si>
  <si>
    <t xml:space="preserve">EJECUCION PRESUPUESTAL DE INGRESOS </t>
  </si>
  <si>
    <t>Periodo: Diciembre de 2025</t>
  </si>
  <si>
    <t>CODIGO DE RUBRO</t>
  </si>
  <si>
    <t>RC</t>
  </si>
  <si>
    <t>NOMBRE DE RUBRO</t>
  </si>
  <si>
    <t>APROPIACION</t>
  </si>
  <si>
    <t>M O D I F I C A C I O N</t>
  </si>
  <si>
    <t/>
  </si>
  <si>
    <t>PRESUPUESTO</t>
  </si>
  <si>
    <t>P A C</t>
  </si>
  <si>
    <t>E J E C U C I O N</t>
  </si>
  <si>
    <t>S A L D O S</t>
  </si>
  <si>
    <t>INICIAL</t>
  </si>
  <si>
    <t>MES</t>
  </si>
  <si>
    <t>ACUMULADO</t>
  </si>
  <si>
    <t>DEFINITIVO</t>
  </si>
  <si>
    <t>PROGRAMA / MES</t>
  </si>
  <si>
    <t>PROG. ACUMULADO</t>
  </si>
  <si>
    <t>ANTERIOR</t>
  </si>
  <si>
    <t>PAC</t>
  </si>
  <si>
    <t>POR RECAUDAR</t>
  </si>
  <si>
    <t>0000</t>
  </si>
  <si>
    <t>1</t>
  </si>
  <si>
    <t>INGRESOS</t>
  </si>
  <si>
    <t>1.1</t>
  </si>
  <si>
    <t>INGRESOS CORRIENTES</t>
  </si>
  <si>
    <t>1.1.02</t>
  </si>
  <si>
    <t>INGRESOS NO TRIBUTARIOS</t>
  </si>
  <si>
    <t>1.1.02.03</t>
  </si>
  <si>
    <t>MULTAS, SANCIONES E INTERESES DE MORA</t>
  </si>
  <si>
    <t>1.1.02.03.001</t>
  </si>
  <si>
    <t>MULTAS Y SANCIONES</t>
  </si>
  <si>
    <t>1.1.02.03.001.09</t>
  </si>
  <si>
    <t>MULTAS DE TRANSITO Y TRANSPORTE</t>
  </si>
  <si>
    <t xml:space="preserve">1.1.02.03.001.09.01           </t>
  </si>
  <si>
    <t>Producto Órdenes de Comparendo</t>
  </si>
  <si>
    <t xml:space="preserve">1.1.02.03.001.09.02           </t>
  </si>
  <si>
    <t>Recuperación de Cartera</t>
  </si>
  <si>
    <t xml:space="preserve">1.1.02.03.001.09.03           </t>
  </si>
  <si>
    <t>Costas Procesales</t>
  </si>
  <si>
    <t>1.1.02.03.002</t>
  </si>
  <si>
    <t>INTERESES DE MORA</t>
  </si>
  <si>
    <t xml:space="preserve">1.1.02.03.002.01              </t>
  </si>
  <si>
    <t>Intereses de Mora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</si>
  <si>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</si>
  <si>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</si>
  <si>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</si>
  <si>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</si>
  <si>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</si>
  <si>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CONEXOS,SERVICIOSINMOBILIARIOSY SERVICIOS DE LEASING</t>
  </si>
  <si>
    <t xml:space="preserve">1.1.02.05.001.07.01           </t>
  </si>
  <si>
    <t>Rendimientos Financieros</t>
  </si>
  <si>
    <t xml:space="preserve">1.1.02.05.001.07.02           </t>
  </si>
  <si>
    <t>Arrendamiento punto de recaudo corresponsal</t>
  </si>
  <si>
    <t>1.1.02.05.001.09</t>
  </si>
  <si>
    <t>SERVICIOS PARA LA COMUNIDAD, SOCIALES Y PERSONALES</t>
  </si>
  <si>
    <t xml:space="preserve">1.1.02.05.001.09.01           </t>
  </si>
  <si>
    <t>Servicios del Instituto</t>
  </si>
  <si>
    <t xml:space="preserve">1.1.02.05.001.09.02           </t>
  </si>
  <si>
    <t>Producto Expedición Especies Venales</t>
  </si>
  <si>
    <t xml:space="preserve">1.1.02.05.001.09.03           </t>
  </si>
  <si>
    <t>Convenio Zonas Azules</t>
  </si>
  <si>
    <t xml:space="preserve">1.1.02.05.001.09.04           </t>
  </si>
  <si>
    <t>Servicios de Semaforización</t>
  </si>
  <si>
    <t xml:space="preserve">1.1.02.05.001.09.05           </t>
  </si>
  <si>
    <t xml:space="preserve"> Servicio de Grúa Externo</t>
  </si>
  <si>
    <t xml:space="preserve">1.1.02.05.001.09.06           </t>
  </si>
  <si>
    <t>Inmovilizaciones</t>
  </si>
  <si>
    <t xml:space="preserve">1.1.02.05.001.09.07           </t>
  </si>
  <si>
    <t>Servicio de Grúa Intrasog</t>
  </si>
  <si>
    <t xml:space="preserve">1.1.02.05.001.09.08           </t>
  </si>
  <si>
    <t>Producto Licencias de Conducción</t>
  </si>
  <si>
    <t xml:space="preserve">1.1.02.05.001.09.09           </t>
  </si>
  <si>
    <t>Otros Servicios del Instituto</t>
  </si>
  <si>
    <t xml:space="preserve">1.1.02.05.001.09.10           </t>
  </si>
  <si>
    <t>Centro de Educación CIDEMS</t>
  </si>
  <si>
    <t xml:space="preserve">1.1.02.05.001.09.12           </t>
  </si>
  <si>
    <t>Convenio Pase Express</t>
  </si>
  <si>
    <t>1.1.02.06</t>
  </si>
  <si>
    <t>TRANSFERENCIAS CORRIENTES</t>
  </si>
  <si>
    <t>1.1.02.06.006</t>
  </si>
  <si>
    <t>TRANSFERENCIAS DE OTRAS ENTIDADES DEL GOBIERNO GENERAL</t>
  </si>
  <si>
    <t>1.1.02.06.006.06</t>
  </si>
  <si>
    <t>OTRAS UNIDADES DE GOBIERNO</t>
  </si>
  <si>
    <t xml:space="preserve">1.1.02.06.006.06.01           </t>
  </si>
  <si>
    <t>Participación Sociedad del Terminal</t>
  </si>
  <si>
    <t xml:space="preserve">1.1.02.06.006.06.02           </t>
  </si>
  <si>
    <t>Participacion transferencia convenios</t>
  </si>
  <si>
    <t>1.2</t>
  </si>
  <si>
    <t>RECURSOS DE CAPITAL</t>
  </si>
  <si>
    <t>1.2.06</t>
  </si>
  <si>
    <t>RECURSOS DE CREDITO EXTERNO</t>
  </si>
  <si>
    <t>1.2.06.01</t>
  </si>
  <si>
    <t>RECURSOS DE CONTRATOS DE EMPRESTITOS EXTERNOS</t>
  </si>
  <si>
    <t xml:space="preserve">1.2.06.01.001                 </t>
  </si>
  <si>
    <t>Bancos Comerciales</t>
  </si>
  <si>
    <t>1.2.10</t>
  </si>
  <si>
    <t>RECURSOS DEL BALANCE</t>
  </si>
  <si>
    <t xml:space="preserve">1.2.10.02                     </t>
  </si>
  <si>
    <t>Superavit Fiscal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</si>
</sst>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0000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49" fontId="1" fillId="0" borderId="0" xfId="0" applyNumberFormat="1" applyFont="1" applyAlignment="1">
      <alignment vertical="top"/>
    </xf>
    <xf numFmtId="49" fontId="2" fillId="0" borderId="0" xfId="0" applyNumberFormat="1" applyFont="1" applyAlignment="1">
      <alignment vertical="top"/>
    </xf>
    <xf numFmtId="4" fontId="1" fillId="0" borderId="0" xfId="0" applyNumberFormat="1" applyFont="1"/>
    <xf numFmtId="4" fontId="1" fillId="0" borderId="0" xfId="0" applyNumberFormat="1" applyFont="1" applyFill="1"/>
    <xf numFmtId="0" fontId="1" fillId="0" borderId="0" xfId="0" applyFont="1" applyFill="1"/>
    <xf numFmtId="43" fontId="1" fillId="0" borderId="0" xfId="1" applyFont="1" applyAlignment="1">
      <alignment vertical="top"/>
    </xf>
    <xf numFmtId="164" fontId="1" fillId="0" borderId="0" xfId="0" applyNumberFormat="1" applyFont="1" applyAlignment="1">
      <alignment vertical="top"/>
    </xf>
    <xf numFmtId="49" fontId="2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vertical="top"/>
    </xf>
    <xf numFmtId="4" fontId="1" fillId="0" borderId="1" xfId="0" applyNumberFormat="1" applyFont="1" applyBorder="1" applyAlignment="1">
      <alignment horizontal="right" vertical="top"/>
    </xf>
    <xf numFmtId="49" fontId="1" fillId="0" borderId="1" xfId="0" applyNumberFormat="1" applyFont="1" applyFill="1" applyBorder="1" applyAlignment="1">
      <alignment vertical="top"/>
    </xf>
    <xf numFmtId="4" fontId="1" fillId="0" borderId="1" xfId="0" applyNumberFormat="1" applyFont="1" applyFill="1" applyBorder="1" applyAlignment="1">
      <alignment horizontal="right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48"/>
  <sheetViews>
    <sheetView tabSelected="1" topLeftCell="E1" workbookViewId="0">
      <selection activeCell="L9" sqref="L9"/>
    </sheetView>
  </sheetViews>
  <sheetFormatPr baseColWidth="10" defaultRowHeight="12.75" x14ac:dyDescent="0.2"/>
  <cols>
    <col min="1" max="1" width="17.28515625" style="2" customWidth="1"/>
    <col min="2" max="2" width="4.7109375" style="2" customWidth="1"/>
    <col min="3" max="3" width="51.7109375" style="2" customWidth="1"/>
    <col min="4" max="4" width="15.42578125" style="2" customWidth="1"/>
    <col min="5" max="5" width="9.85546875" style="2" customWidth="1"/>
    <col min="6" max="6" width="8.7109375" style="2" customWidth="1"/>
    <col min="7" max="7" width="15.7109375" style="2" customWidth="1"/>
    <col min="8" max="8" width="10.42578125" style="2" customWidth="1"/>
    <col min="9" max="9" width="13.28515625" style="2" customWidth="1"/>
    <col min="10" max="14" width="15.7109375" style="2" customWidth="1"/>
    <col min="15" max="15" width="16.7109375" style="1" customWidth="1"/>
    <col min="16" max="16384" width="11.42578125" style="1"/>
  </cols>
  <sheetData>
    <row r="2" spans="1:16" x14ac:dyDescent="0.2">
      <c r="A2" s="3" t="s">
        <v>0</v>
      </c>
      <c r="B2" s="4" t="s">
        <v>1</v>
      </c>
    </row>
    <row r="3" spans="1:16" x14ac:dyDescent="0.2">
      <c r="A3" s="4" t="s">
        <v>2</v>
      </c>
    </row>
    <row r="4" spans="1:16" x14ac:dyDescent="0.2">
      <c r="A4" s="4" t="s">
        <v>3</v>
      </c>
      <c r="B4" s="4" t="s">
        <v>4</v>
      </c>
      <c r="L4" s="9"/>
    </row>
    <row r="5" spans="1:16" x14ac:dyDescent="0.2">
      <c r="A5" s="4" t="s">
        <v>5</v>
      </c>
    </row>
    <row r="6" spans="1:16" x14ac:dyDescent="0.2">
      <c r="L6" s="8"/>
    </row>
    <row r="7" spans="1:16" x14ac:dyDescent="0.2">
      <c r="A7" s="10" t="s">
        <v>6</v>
      </c>
      <c r="B7" s="10" t="s">
        <v>7</v>
      </c>
      <c r="C7" s="10" t="s">
        <v>8</v>
      </c>
      <c r="D7" s="10" t="s">
        <v>9</v>
      </c>
      <c r="E7" s="11" t="s">
        <v>10</v>
      </c>
      <c r="F7" s="11"/>
      <c r="G7" s="10" t="s">
        <v>11</v>
      </c>
      <c r="H7" s="11" t="s">
        <v>12</v>
      </c>
      <c r="I7" s="11"/>
      <c r="J7" s="11" t="s">
        <v>13</v>
      </c>
      <c r="K7" s="11"/>
      <c r="L7" s="11" t="s">
        <v>14</v>
      </c>
      <c r="M7" s="11"/>
      <c r="N7" s="10" t="s">
        <v>15</v>
      </c>
    </row>
    <row r="8" spans="1:16" x14ac:dyDescent="0.2">
      <c r="A8" s="10" t="s">
        <v>11</v>
      </c>
      <c r="B8" s="10" t="s">
        <v>11</v>
      </c>
      <c r="C8" s="10" t="s">
        <v>11</v>
      </c>
      <c r="D8" s="10" t="s">
        <v>16</v>
      </c>
      <c r="E8" s="10" t="s">
        <v>17</v>
      </c>
      <c r="F8" s="10" t="s">
        <v>18</v>
      </c>
      <c r="G8" s="10" t="s">
        <v>19</v>
      </c>
      <c r="H8" s="10" t="s">
        <v>20</v>
      </c>
      <c r="I8" s="10" t="s">
        <v>21</v>
      </c>
      <c r="J8" s="10" t="s">
        <v>22</v>
      </c>
      <c r="K8" s="10" t="s">
        <v>17</v>
      </c>
      <c r="L8" s="10" t="s">
        <v>18</v>
      </c>
      <c r="M8" s="10" t="s">
        <v>23</v>
      </c>
      <c r="N8" s="10" t="s">
        <v>24</v>
      </c>
    </row>
    <row r="9" spans="1:16" x14ac:dyDescent="0.2">
      <c r="A9" s="12" t="s">
        <v>25</v>
      </c>
      <c r="B9" s="12" t="s">
        <v>11</v>
      </c>
      <c r="C9" s="12" t="s">
        <v>1</v>
      </c>
      <c r="D9" s="13">
        <v>9224817994</v>
      </c>
      <c r="E9" s="13">
        <v>0</v>
      </c>
      <c r="F9" s="13">
        <v>0</v>
      </c>
      <c r="G9" s="13">
        <v>9224817994</v>
      </c>
      <c r="H9" s="13">
        <v>500000.12</v>
      </c>
      <c r="I9" s="13">
        <v>6000001</v>
      </c>
      <c r="J9" s="13">
        <f>8268024470.87+314892.47</f>
        <v>8268339363.3400002</v>
      </c>
      <c r="K9" s="13">
        <v>868919975.55999994</v>
      </c>
      <c r="L9" s="13">
        <f>+J9+K9</f>
        <v>9137259338.8999996</v>
      </c>
      <c r="M9" s="13">
        <f>-L9</f>
        <v>-9137259338.8999996</v>
      </c>
      <c r="N9" s="13">
        <f>+G9-L9</f>
        <v>87558655.100000381</v>
      </c>
      <c r="O9" s="5"/>
      <c r="P9" s="5"/>
    </row>
    <row r="10" spans="1:16" x14ac:dyDescent="0.2">
      <c r="A10" s="12" t="s">
        <v>26</v>
      </c>
      <c r="B10" s="12" t="s">
        <v>11</v>
      </c>
      <c r="C10" s="12" t="s">
        <v>27</v>
      </c>
      <c r="D10" s="13">
        <v>9224817994</v>
      </c>
      <c r="E10" s="13">
        <v>0</v>
      </c>
      <c r="F10" s="13">
        <v>0</v>
      </c>
      <c r="G10" s="13">
        <v>9224817994</v>
      </c>
      <c r="H10" s="13">
        <v>500000.12</v>
      </c>
      <c r="I10" s="13">
        <v>6000001</v>
      </c>
      <c r="J10" s="13">
        <f>8268024470.87+314892.47</f>
        <v>8268339363.3400002</v>
      </c>
      <c r="K10" s="13">
        <v>868919975.55999994</v>
      </c>
      <c r="L10" s="13">
        <f t="shared" ref="L10:L23" si="0">+J10+K10</f>
        <v>9137259338.8999996</v>
      </c>
      <c r="M10" s="13">
        <f t="shared" ref="M10:M23" si="1">-L10</f>
        <v>-9137259338.8999996</v>
      </c>
      <c r="N10" s="13">
        <f t="shared" ref="N10:N23" si="2">+G10-L10</f>
        <v>87558655.100000381</v>
      </c>
      <c r="O10" s="5"/>
    </row>
    <row r="11" spans="1:16" x14ac:dyDescent="0.2">
      <c r="A11" s="12" t="s">
        <v>28</v>
      </c>
      <c r="B11" s="12" t="s">
        <v>11</v>
      </c>
      <c r="C11" s="12" t="s">
        <v>29</v>
      </c>
      <c r="D11" s="13">
        <v>9224817992</v>
      </c>
      <c r="E11" s="13">
        <v>0</v>
      </c>
      <c r="F11" s="13">
        <v>0</v>
      </c>
      <c r="G11" s="13">
        <v>9224817992</v>
      </c>
      <c r="H11" s="13">
        <v>500000.12</v>
      </c>
      <c r="I11" s="13">
        <v>6000001</v>
      </c>
      <c r="J11" s="13">
        <f>8268024470.87+314892.47</f>
        <v>8268339363.3400002</v>
      </c>
      <c r="K11" s="13">
        <v>868919975.55999994</v>
      </c>
      <c r="L11" s="13">
        <f t="shared" si="0"/>
        <v>9137259338.8999996</v>
      </c>
      <c r="M11" s="13">
        <f t="shared" si="1"/>
        <v>-9137259338.8999996</v>
      </c>
      <c r="N11" s="13">
        <f t="shared" si="2"/>
        <v>87558653.100000381</v>
      </c>
      <c r="O11" s="5"/>
    </row>
    <row r="12" spans="1:16" x14ac:dyDescent="0.2">
      <c r="A12" s="12" t="s">
        <v>30</v>
      </c>
      <c r="B12" s="12" t="s">
        <v>11</v>
      </c>
      <c r="C12" s="12" t="s">
        <v>31</v>
      </c>
      <c r="D12" s="13">
        <v>9224817992</v>
      </c>
      <c r="E12" s="13">
        <v>0</v>
      </c>
      <c r="F12" s="13">
        <v>0</v>
      </c>
      <c r="G12" s="13">
        <v>9224817992</v>
      </c>
      <c r="H12" s="13">
        <v>500000.12</v>
      </c>
      <c r="I12" s="13">
        <v>6000001</v>
      </c>
      <c r="J12" s="13">
        <f>8268024470.87+314892.47</f>
        <v>8268339363.3400002</v>
      </c>
      <c r="K12" s="13">
        <v>868919975.55999994</v>
      </c>
      <c r="L12" s="13">
        <f t="shared" si="0"/>
        <v>9137259338.8999996</v>
      </c>
      <c r="M12" s="13">
        <f t="shared" si="1"/>
        <v>-9137259338.8999996</v>
      </c>
      <c r="N12" s="13">
        <f t="shared" si="2"/>
        <v>87558653.100000381</v>
      </c>
      <c r="O12" s="5"/>
    </row>
    <row r="13" spans="1:16" x14ac:dyDescent="0.2">
      <c r="A13" s="12" t="s">
        <v>32</v>
      </c>
      <c r="B13" s="12" t="s">
        <v>11</v>
      </c>
      <c r="C13" s="12" t="s">
        <v>33</v>
      </c>
      <c r="D13" s="13">
        <v>5307631029</v>
      </c>
      <c r="E13" s="13">
        <v>0</v>
      </c>
      <c r="F13" s="13">
        <v>0</v>
      </c>
      <c r="G13" s="13">
        <v>5307631029</v>
      </c>
      <c r="H13" s="13">
        <v>0</v>
      </c>
      <c r="I13" s="13">
        <v>0</v>
      </c>
      <c r="J13" s="13">
        <f>4267308610.28+314892.47</f>
        <v>4267623502.75</v>
      </c>
      <c r="K13" s="13">
        <v>361169296.64999998</v>
      </c>
      <c r="L13" s="13">
        <f t="shared" si="0"/>
        <v>4628792799.3999996</v>
      </c>
      <c r="M13" s="13">
        <f t="shared" si="1"/>
        <v>-4628792799.3999996</v>
      </c>
      <c r="N13" s="13">
        <f t="shared" si="2"/>
        <v>678838229.60000038</v>
      </c>
      <c r="O13" s="5"/>
    </row>
    <row r="14" spans="1:16" x14ac:dyDescent="0.2">
      <c r="A14" s="12" t="s">
        <v>34</v>
      </c>
      <c r="B14" s="12" t="s">
        <v>11</v>
      </c>
      <c r="C14" s="12" t="s">
        <v>35</v>
      </c>
      <c r="D14" s="13">
        <v>5185808127</v>
      </c>
      <c r="E14" s="13">
        <v>0</v>
      </c>
      <c r="F14" s="13">
        <v>0</v>
      </c>
      <c r="G14" s="13">
        <v>5185808127</v>
      </c>
      <c r="H14" s="13">
        <v>0</v>
      </c>
      <c r="I14" s="13">
        <v>0</v>
      </c>
      <c r="J14" s="13">
        <f>4121396590.88+314892.47</f>
        <v>4121711483.3499999</v>
      </c>
      <c r="K14" s="13">
        <v>349246532.25</v>
      </c>
      <c r="L14" s="13">
        <f t="shared" si="0"/>
        <v>4470958015.6000004</v>
      </c>
      <c r="M14" s="13">
        <f t="shared" si="1"/>
        <v>-4470958015.6000004</v>
      </c>
      <c r="N14" s="13">
        <f t="shared" si="2"/>
        <v>714850111.39999962</v>
      </c>
      <c r="O14" s="5"/>
    </row>
    <row r="15" spans="1:16" x14ac:dyDescent="0.2">
      <c r="A15" s="12" t="s">
        <v>36</v>
      </c>
      <c r="B15" s="12" t="s">
        <v>11</v>
      </c>
      <c r="C15" s="12" t="s">
        <v>37</v>
      </c>
      <c r="D15" s="13">
        <v>5185808127</v>
      </c>
      <c r="E15" s="13">
        <v>0</v>
      </c>
      <c r="F15" s="13">
        <v>0</v>
      </c>
      <c r="G15" s="13">
        <v>5185808127</v>
      </c>
      <c r="H15" s="13">
        <v>0</v>
      </c>
      <c r="I15" s="13">
        <v>0</v>
      </c>
      <c r="J15" s="13">
        <f>4121396590.88+314892.47</f>
        <v>4121711483.3499999</v>
      </c>
      <c r="K15" s="13">
        <v>349246532.25</v>
      </c>
      <c r="L15" s="13">
        <f t="shared" si="0"/>
        <v>4470958015.6000004</v>
      </c>
      <c r="M15" s="13">
        <f t="shared" si="1"/>
        <v>-4470958015.6000004</v>
      </c>
      <c r="N15" s="13">
        <f t="shared" si="2"/>
        <v>714850111.39999962</v>
      </c>
      <c r="O15" s="5"/>
    </row>
    <row r="16" spans="1:16" x14ac:dyDescent="0.2">
      <c r="A16" s="12" t="s">
        <v>38</v>
      </c>
      <c r="B16" s="12" t="s">
        <v>11</v>
      </c>
      <c r="C16" s="12" t="s">
        <v>39</v>
      </c>
      <c r="D16" s="13">
        <v>3392361910</v>
      </c>
      <c r="E16" s="13">
        <v>0</v>
      </c>
      <c r="F16" s="13">
        <v>0</v>
      </c>
      <c r="G16" s="13">
        <v>3392361910</v>
      </c>
      <c r="H16" s="13">
        <v>0</v>
      </c>
      <c r="I16" s="13">
        <v>0</v>
      </c>
      <c r="J16" s="13">
        <f>2440234667.9+314892.47</f>
        <v>2440549560.3699999</v>
      </c>
      <c r="K16" s="13">
        <v>220296293.34999999</v>
      </c>
      <c r="L16" s="13">
        <f t="shared" si="0"/>
        <v>2660845853.7199998</v>
      </c>
      <c r="M16" s="13">
        <f t="shared" si="1"/>
        <v>-2660845853.7199998</v>
      </c>
      <c r="N16" s="13">
        <f t="shared" si="2"/>
        <v>731516056.28000021</v>
      </c>
      <c r="O16" s="5"/>
    </row>
    <row r="17" spans="1:15" x14ac:dyDescent="0.2">
      <c r="A17" s="12" t="s">
        <v>40</v>
      </c>
      <c r="B17" s="12" t="s">
        <v>11</v>
      </c>
      <c r="C17" s="12" t="s">
        <v>41</v>
      </c>
      <c r="D17" s="13">
        <v>1758406002</v>
      </c>
      <c r="E17" s="13">
        <v>0</v>
      </c>
      <c r="F17" s="13">
        <v>0</v>
      </c>
      <c r="G17" s="13">
        <v>1758406002</v>
      </c>
      <c r="H17" s="13">
        <v>0</v>
      </c>
      <c r="I17" s="13">
        <v>0</v>
      </c>
      <c r="J17" s="13">
        <f>1628167457.98+314892.47</f>
        <v>1628482350.45</v>
      </c>
      <c r="K17" s="13">
        <v>124575939.90000001</v>
      </c>
      <c r="L17" s="13">
        <f t="shared" si="0"/>
        <v>1753058290.3500001</v>
      </c>
      <c r="M17" s="13">
        <f t="shared" si="1"/>
        <v>-1753058290.3500001</v>
      </c>
      <c r="N17" s="13">
        <f t="shared" si="2"/>
        <v>5347711.6499998569</v>
      </c>
      <c r="O17" s="5"/>
    </row>
    <row r="18" spans="1:15" x14ac:dyDescent="0.2">
      <c r="A18" s="12" t="s">
        <v>42</v>
      </c>
      <c r="B18" s="12" t="s">
        <v>11</v>
      </c>
      <c r="C18" s="12" t="s">
        <v>43</v>
      </c>
      <c r="D18" s="13">
        <v>35040215</v>
      </c>
      <c r="E18" s="13">
        <v>0</v>
      </c>
      <c r="F18" s="13">
        <v>0</v>
      </c>
      <c r="G18" s="13">
        <v>35040215</v>
      </c>
      <c r="H18" s="13">
        <v>0</v>
      </c>
      <c r="I18" s="13">
        <v>0</v>
      </c>
      <c r="J18" s="13">
        <f>52994465+314892.47</f>
        <v>53309357.469999999</v>
      </c>
      <c r="K18" s="13">
        <v>4374299</v>
      </c>
      <c r="L18" s="13">
        <f t="shared" si="0"/>
        <v>57683656.469999999</v>
      </c>
      <c r="M18" s="13">
        <f t="shared" si="1"/>
        <v>-57683656.469999999</v>
      </c>
      <c r="N18" s="13">
        <f t="shared" si="2"/>
        <v>-22643441.469999999</v>
      </c>
      <c r="O18" s="5"/>
    </row>
    <row r="19" spans="1:15" x14ac:dyDescent="0.2">
      <c r="A19" s="12" t="s">
        <v>44</v>
      </c>
      <c r="B19" s="12" t="s">
        <v>11</v>
      </c>
      <c r="C19" s="12" t="s">
        <v>45</v>
      </c>
      <c r="D19" s="13">
        <v>121822902</v>
      </c>
      <c r="E19" s="13">
        <v>0</v>
      </c>
      <c r="F19" s="13">
        <v>0</v>
      </c>
      <c r="G19" s="13">
        <v>121822902</v>
      </c>
      <c r="H19" s="13">
        <v>0</v>
      </c>
      <c r="I19" s="13">
        <v>0</v>
      </c>
      <c r="J19" s="13">
        <f>145912019.4+314892.47</f>
        <v>146226911.87</v>
      </c>
      <c r="K19" s="13">
        <v>11922764.4</v>
      </c>
      <c r="L19" s="13">
        <f t="shared" si="0"/>
        <v>158149676.27000001</v>
      </c>
      <c r="M19" s="13">
        <f t="shared" si="1"/>
        <v>-158149676.27000001</v>
      </c>
      <c r="N19" s="13">
        <f t="shared" si="2"/>
        <v>-36326774.270000011</v>
      </c>
      <c r="O19" s="5"/>
    </row>
    <row r="20" spans="1:15" x14ac:dyDescent="0.2">
      <c r="A20" s="12" t="s">
        <v>46</v>
      </c>
      <c r="B20" s="12" t="s">
        <v>11</v>
      </c>
      <c r="C20" s="12" t="s">
        <v>47</v>
      </c>
      <c r="D20" s="13">
        <v>121822902</v>
      </c>
      <c r="E20" s="13">
        <v>0</v>
      </c>
      <c r="F20" s="13">
        <v>0</v>
      </c>
      <c r="G20" s="13">
        <v>121822902</v>
      </c>
      <c r="H20" s="13">
        <v>0</v>
      </c>
      <c r="I20" s="13">
        <v>0</v>
      </c>
      <c r="J20" s="13">
        <f>145912019.4+314892.47</f>
        <v>146226911.87</v>
      </c>
      <c r="K20" s="13">
        <v>11922764.4</v>
      </c>
      <c r="L20" s="13">
        <f t="shared" si="0"/>
        <v>158149676.27000001</v>
      </c>
      <c r="M20" s="13">
        <f t="shared" si="1"/>
        <v>-158149676.27000001</v>
      </c>
      <c r="N20" s="13">
        <f t="shared" si="2"/>
        <v>-36326774.270000011</v>
      </c>
      <c r="O20" s="5"/>
    </row>
    <row r="21" spans="1:15" x14ac:dyDescent="0.2">
      <c r="A21" s="12" t="s">
        <v>48</v>
      </c>
      <c r="B21" s="12" t="s">
        <v>11</v>
      </c>
      <c r="C21" s="12" t="s">
        <v>49</v>
      </c>
      <c r="D21" s="13">
        <v>3883051298</v>
      </c>
      <c r="E21" s="13">
        <v>0</v>
      </c>
      <c r="F21" s="13">
        <v>0</v>
      </c>
      <c r="G21" s="13">
        <v>3883051298</v>
      </c>
      <c r="H21" s="13">
        <v>500000.12</v>
      </c>
      <c r="I21" s="13">
        <v>6000001</v>
      </c>
      <c r="J21" s="13">
        <f>4000715860.59+314892.47</f>
        <v>4001030753.0599999</v>
      </c>
      <c r="K21" s="13">
        <v>507750678.90999997</v>
      </c>
      <c r="L21" s="13">
        <f t="shared" si="0"/>
        <v>4508781431.9700003</v>
      </c>
      <c r="M21" s="13">
        <f t="shared" si="1"/>
        <v>-4508781431.9700003</v>
      </c>
      <c r="N21" s="13">
        <f t="shared" si="2"/>
        <v>-625730133.97000027</v>
      </c>
      <c r="O21" s="5"/>
    </row>
    <row r="22" spans="1:15" x14ac:dyDescent="0.2">
      <c r="A22" s="12" t="s">
        <v>50</v>
      </c>
      <c r="B22" s="12" t="s">
        <v>11</v>
      </c>
      <c r="C22" s="12" t="s">
        <v>51</v>
      </c>
      <c r="D22" s="13">
        <v>3883051298</v>
      </c>
      <c r="E22" s="13">
        <v>0</v>
      </c>
      <c r="F22" s="13">
        <v>0</v>
      </c>
      <c r="G22" s="13">
        <v>3883051298</v>
      </c>
      <c r="H22" s="13">
        <v>500000.12</v>
      </c>
      <c r="I22" s="13">
        <v>6000001</v>
      </c>
      <c r="J22" s="13">
        <f>4000715860.59+314892.47</f>
        <v>4001030753.0599999</v>
      </c>
      <c r="K22" s="13">
        <v>507750678.90999997</v>
      </c>
      <c r="L22" s="13">
        <f t="shared" si="0"/>
        <v>4508781431.9700003</v>
      </c>
      <c r="M22" s="13">
        <f t="shared" si="1"/>
        <v>-4508781431.9700003</v>
      </c>
      <c r="N22" s="13">
        <f t="shared" si="2"/>
        <v>-625730133.97000027</v>
      </c>
      <c r="O22" s="5"/>
    </row>
    <row r="23" spans="1:15" x14ac:dyDescent="0.2">
      <c r="A23" s="12" t="s">
        <v>52</v>
      </c>
      <c r="B23" s="12" t="s">
        <v>11</v>
      </c>
      <c r="C23" s="12" t="s">
        <v>53</v>
      </c>
      <c r="D23" s="13">
        <v>10323923</v>
      </c>
      <c r="E23" s="13">
        <v>0</v>
      </c>
      <c r="F23" s="13">
        <v>0</v>
      </c>
      <c r="G23" s="13">
        <v>10323923</v>
      </c>
      <c r="H23" s="13">
        <v>500000.12</v>
      </c>
      <c r="I23" s="13">
        <v>6000001</v>
      </c>
      <c r="J23" s="13">
        <f>6145930.59+314892.47</f>
        <v>6460823.0599999996</v>
      </c>
      <c r="K23" s="13">
        <v>596133.91</v>
      </c>
      <c r="L23" s="13">
        <f t="shared" si="0"/>
        <v>7056956.9699999997</v>
      </c>
      <c r="M23" s="13">
        <f t="shared" si="1"/>
        <v>-7056956.9699999997</v>
      </c>
      <c r="N23" s="13">
        <f t="shared" si="2"/>
        <v>3266966.0300000003</v>
      </c>
      <c r="O23" s="5"/>
    </row>
    <row r="24" spans="1:15" s="7" customFormat="1" x14ac:dyDescent="0.2">
      <c r="A24" s="14" t="s">
        <v>54</v>
      </c>
      <c r="B24" s="14" t="s">
        <v>11</v>
      </c>
      <c r="C24" s="14" t="s">
        <v>55</v>
      </c>
      <c r="D24" s="15">
        <v>4323922</v>
      </c>
      <c r="E24" s="15">
        <v>0</v>
      </c>
      <c r="F24" s="15">
        <v>0</v>
      </c>
      <c r="G24" s="15">
        <v>4323922</v>
      </c>
      <c r="H24" s="15">
        <v>0</v>
      </c>
      <c r="I24" s="15">
        <v>0</v>
      </c>
      <c r="J24" s="15">
        <v>479323.06</v>
      </c>
      <c r="K24" s="15">
        <v>42633.91</v>
      </c>
      <c r="L24" s="15">
        <v>521956.97</v>
      </c>
      <c r="M24" s="15">
        <v>-521956.97</v>
      </c>
      <c r="N24" s="15">
        <f>+G24-L24</f>
        <v>3801965.0300000003</v>
      </c>
      <c r="O24" s="6"/>
    </row>
    <row r="25" spans="1:15" x14ac:dyDescent="0.2">
      <c r="A25" s="12" t="s">
        <v>56</v>
      </c>
      <c r="B25" s="12" t="s">
        <v>11</v>
      </c>
      <c r="C25" s="12" t="s">
        <v>57</v>
      </c>
      <c r="D25" s="13">
        <v>6000001</v>
      </c>
      <c r="E25" s="13">
        <v>0</v>
      </c>
      <c r="F25" s="13">
        <v>0</v>
      </c>
      <c r="G25" s="13">
        <v>6000001</v>
      </c>
      <c r="H25" s="13">
        <v>500000.12</v>
      </c>
      <c r="I25" s="13">
        <v>6000001</v>
      </c>
      <c r="J25" s="13">
        <v>5981500</v>
      </c>
      <c r="K25" s="13">
        <v>553500</v>
      </c>
      <c r="L25" s="13">
        <v>6535000</v>
      </c>
      <c r="M25" s="13">
        <v>-534999</v>
      </c>
      <c r="N25" s="13">
        <v>-534999</v>
      </c>
      <c r="O25" s="5"/>
    </row>
    <row r="26" spans="1:15" x14ac:dyDescent="0.2">
      <c r="A26" s="12" t="s">
        <v>58</v>
      </c>
      <c r="B26" s="12" t="s">
        <v>11</v>
      </c>
      <c r="C26" s="12" t="s">
        <v>59</v>
      </c>
      <c r="D26" s="13">
        <v>3872727375</v>
      </c>
      <c r="E26" s="13">
        <v>0</v>
      </c>
      <c r="F26" s="13">
        <v>0</v>
      </c>
      <c r="G26" s="13">
        <v>3872727375</v>
      </c>
      <c r="H26" s="13">
        <v>0</v>
      </c>
      <c r="I26" s="13">
        <v>0</v>
      </c>
      <c r="J26" s="13">
        <v>3994569930</v>
      </c>
      <c r="K26" s="13">
        <v>507154545</v>
      </c>
      <c r="L26" s="13">
        <v>4501724475</v>
      </c>
      <c r="M26" s="13">
        <v>-4501724475</v>
      </c>
      <c r="N26" s="13">
        <v>-628997100</v>
      </c>
    </row>
    <row r="27" spans="1:15" x14ac:dyDescent="0.2">
      <c r="A27" s="12" t="s">
        <v>60</v>
      </c>
      <c r="B27" s="12" t="s">
        <v>11</v>
      </c>
      <c r="C27" s="12" t="s">
        <v>61</v>
      </c>
      <c r="D27" s="13">
        <v>772282112</v>
      </c>
      <c r="E27" s="13">
        <v>0</v>
      </c>
      <c r="F27" s="13">
        <v>0</v>
      </c>
      <c r="G27" s="13">
        <v>772282112</v>
      </c>
      <c r="H27" s="13">
        <v>0</v>
      </c>
      <c r="I27" s="13">
        <v>0</v>
      </c>
      <c r="J27" s="13">
        <v>759925072</v>
      </c>
      <c r="K27" s="13">
        <v>99951107</v>
      </c>
      <c r="L27" s="13">
        <v>859876179</v>
      </c>
      <c r="M27" s="13">
        <v>-859876179</v>
      </c>
      <c r="N27" s="13">
        <v>-87594067</v>
      </c>
    </row>
    <row r="28" spans="1:15" x14ac:dyDescent="0.2">
      <c r="A28" s="12" t="s">
        <v>62</v>
      </c>
      <c r="B28" s="12" t="s">
        <v>11</v>
      </c>
      <c r="C28" s="12" t="s">
        <v>63</v>
      </c>
      <c r="D28" s="13">
        <v>444829994</v>
      </c>
      <c r="E28" s="13">
        <v>0</v>
      </c>
      <c r="F28" s="13">
        <v>0</v>
      </c>
      <c r="G28" s="13">
        <v>444829994</v>
      </c>
      <c r="H28" s="13">
        <v>0</v>
      </c>
      <c r="I28" s="13">
        <v>0</v>
      </c>
      <c r="J28" s="13">
        <v>150222831</v>
      </c>
      <c r="K28" s="13">
        <v>11345478</v>
      </c>
      <c r="L28" s="13">
        <v>161568309</v>
      </c>
      <c r="M28" s="13">
        <v>-161568309</v>
      </c>
      <c r="N28" s="13">
        <v>283261685</v>
      </c>
    </row>
    <row r="29" spans="1:15" x14ac:dyDescent="0.2">
      <c r="A29" s="12" t="s">
        <v>64</v>
      </c>
      <c r="B29" s="12" t="s">
        <v>11</v>
      </c>
      <c r="C29" s="12" t="s">
        <v>65</v>
      </c>
      <c r="D29" s="13">
        <v>49443480</v>
      </c>
      <c r="E29" s="13">
        <v>0</v>
      </c>
      <c r="F29" s="13">
        <v>0</v>
      </c>
      <c r="G29" s="13">
        <v>49443480</v>
      </c>
      <c r="H29" s="13">
        <v>0</v>
      </c>
      <c r="I29" s="13">
        <v>0</v>
      </c>
      <c r="J29" s="13">
        <v>157119450</v>
      </c>
      <c r="K29" s="13">
        <v>7539900</v>
      </c>
      <c r="L29" s="13">
        <v>164659350</v>
      </c>
      <c r="M29" s="13">
        <v>-164659350</v>
      </c>
      <c r="N29" s="13">
        <v>-115215870</v>
      </c>
    </row>
    <row r="30" spans="1:15" x14ac:dyDescent="0.2">
      <c r="A30" s="12" t="s">
        <v>66</v>
      </c>
      <c r="B30" s="12" t="s">
        <v>11</v>
      </c>
      <c r="C30" s="12" t="s">
        <v>67</v>
      </c>
      <c r="D30" s="13">
        <v>229430487</v>
      </c>
      <c r="E30" s="13">
        <v>0</v>
      </c>
      <c r="F30" s="13">
        <v>0</v>
      </c>
      <c r="G30" s="13">
        <v>229430487</v>
      </c>
      <c r="H30" s="13">
        <v>0</v>
      </c>
      <c r="I30" s="13">
        <v>0</v>
      </c>
      <c r="J30" s="13">
        <v>272581656</v>
      </c>
      <c r="K30" s="13">
        <v>24280064</v>
      </c>
      <c r="L30" s="13">
        <v>296861720</v>
      </c>
      <c r="M30" s="13">
        <v>-296861720</v>
      </c>
      <c r="N30" s="13">
        <v>-67431233</v>
      </c>
    </row>
    <row r="31" spans="1:15" x14ac:dyDescent="0.2">
      <c r="A31" s="12" t="s">
        <v>68</v>
      </c>
      <c r="B31" s="12" t="s">
        <v>11</v>
      </c>
      <c r="C31" s="12" t="s">
        <v>69</v>
      </c>
      <c r="D31" s="13">
        <v>70771918</v>
      </c>
      <c r="E31" s="13">
        <v>0</v>
      </c>
      <c r="F31" s="13">
        <v>0</v>
      </c>
      <c r="G31" s="13">
        <v>70771918</v>
      </c>
      <c r="H31" s="13">
        <v>0</v>
      </c>
      <c r="I31" s="13">
        <v>0</v>
      </c>
      <c r="J31" s="13">
        <v>212050801</v>
      </c>
      <c r="K31" s="13">
        <v>12085041</v>
      </c>
      <c r="L31" s="13">
        <v>224135842</v>
      </c>
      <c r="M31" s="13">
        <v>-224135842</v>
      </c>
      <c r="N31" s="13">
        <v>-153363924</v>
      </c>
    </row>
    <row r="32" spans="1:15" x14ac:dyDescent="0.2">
      <c r="A32" s="12" t="s">
        <v>70</v>
      </c>
      <c r="B32" s="12" t="s">
        <v>11</v>
      </c>
      <c r="C32" s="12" t="s">
        <v>71</v>
      </c>
      <c r="D32" s="13">
        <v>327342000</v>
      </c>
      <c r="E32" s="13">
        <v>0</v>
      </c>
      <c r="F32" s="13">
        <v>0</v>
      </c>
      <c r="G32" s="13">
        <v>327342000</v>
      </c>
      <c r="H32" s="13">
        <v>0</v>
      </c>
      <c r="I32" s="13">
        <v>0</v>
      </c>
      <c r="J32" s="13">
        <v>297616450</v>
      </c>
      <c r="K32" s="13">
        <v>30885750</v>
      </c>
      <c r="L32" s="13">
        <v>328502200</v>
      </c>
      <c r="M32" s="13">
        <v>-328502200</v>
      </c>
      <c r="N32" s="13">
        <v>-1160200</v>
      </c>
    </row>
    <row r="33" spans="1:14" x14ac:dyDescent="0.2">
      <c r="A33" s="12" t="s">
        <v>72</v>
      </c>
      <c r="B33" s="12" t="s">
        <v>11</v>
      </c>
      <c r="C33" s="12" t="s">
        <v>73</v>
      </c>
      <c r="D33" s="13">
        <v>148849865</v>
      </c>
      <c r="E33" s="13">
        <v>0</v>
      </c>
      <c r="F33" s="13">
        <v>0</v>
      </c>
      <c r="G33" s="13">
        <v>148849865</v>
      </c>
      <c r="H33" s="13">
        <v>0</v>
      </c>
      <c r="I33" s="13">
        <v>0</v>
      </c>
      <c r="J33" s="13">
        <v>97865625</v>
      </c>
      <c r="K33" s="13">
        <v>7331025</v>
      </c>
      <c r="L33" s="13">
        <v>105196650</v>
      </c>
      <c r="M33" s="13">
        <v>-105196650</v>
      </c>
      <c r="N33" s="13">
        <v>43653215</v>
      </c>
    </row>
    <row r="34" spans="1:14" x14ac:dyDescent="0.2">
      <c r="A34" s="12" t="s">
        <v>74</v>
      </c>
      <c r="B34" s="12" t="s">
        <v>11</v>
      </c>
      <c r="C34" s="12" t="s">
        <v>75</v>
      </c>
      <c r="D34" s="13">
        <v>1286516255</v>
      </c>
      <c r="E34" s="13">
        <v>0</v>
      </c>
      <c r="F34" s="13">
        <v>0</v>
      </c>
      <c r="G34" s="13">
        <v>1286516255</v>
      </c>
      <c r="H34" s="13">
        <v>0</v>
      </c>
      <c r="I34" s="13">
        <v>0</v>
      </c>
      <c r="J34" s="13">
        <v>1450246506</v>
      </c>
      <c r="K34" s="13">
        <v>222066340</v>
      </c>
      <c r="L34" s="13">
        <v>1672312846</v>
      </c>
      <c r="M34" s="13">
        <v>-1672312846</v>
      </c>
      <c r="N34" s="13">
        <v>-385796591</v>
      </c>
    </row>
    <row r="35" spans="1:14" x14ac:dyDescent="0.2">
      <c r="A35" s="12" t="s">
        <v>76</v>
      </c>
      <c r="B35" s="12" t="s">
        <v>11</v>
      </c>
      <c r="C35" s="12" t="s">
        <v>77</v>
      </c>
      <c r="D35" s="13">
        <v>66111137</v>
      </c>
      <c r="E35" s="13">
        <v>0</v>
      </c>
      <c r="F35" s="13">
        <v>0</v>
      </c>
      <c r="G35" s="13">
        <v>66111137</v>
      </c>
      <c r="H35" s="13">
        <v>0</v>
      </c>
      <c r="I35" s="13">
        <v>0</v>
      </c>
      <c r="J35" s="13">
        <v>44740320</v>
      </c>
      <c r="K35" s="13">
        <v>35381400</v>
      </c>
      <c r="L35" s="13">
        <v>80121720</v>
      </c>
      <c r="M35" s="13">
        <v>-80121720</v>
      </c>
      <c r="N35" s="13">
        <v>-14010583</v>
      </c>
    </row>
    <row r="36" spans="1:14" x14ac:dyDescent="0.2">
      <c r="A36" s="12" t="s">
        <v>78</v>
      </c>
      <c r="B36" s="12" t="s">
        <v>11</v>
      </c>
      <c r="C36" s="12" t="s">
        <v>79</v>
      </c>
      <c r="D36" s="13">
        <v>350534387</v>
      </c>
      <c r="E36" s="13">
        <v>0</v>
      </c>
      <c r="F36" s="13">
        <v>0</v>
      </c>
      <c r="G36" s="13">
        <v>350534387</v>
      </c>
      <c r="H36" s="13">
        <v>0</v>
      </c>
      <c r="I36" s="13">
        <v>0</v>
      </c>
      <c r="J36" s="13">
        <v>340383255</v>
      </c>
      <c r="K36" s="13">
        <v>19295521</v>
      </c>
      <c r="L36" s="13">
        <v>359678776</v>
      </c>
      <c r="M36" s="13">
        <v>-359678776</v>
      </c>
      <c r="N36" s="13">
        <v>-9144389</v>
      </c>
    </row>
    <row r="37" spans="1:14" x14ac:dyDescent="0.2">
      <c r="A37" s="12" t="s">
        <v>80</v>
      </c>
      <c r="B37" s="12" t="s">
        <v>11</v>
      </c>
      <c r="C37" s="12" t="s">
        <v>81</v>
      </c>
      <c r="D37" s="13">
        <v>126615740</v>
      </c>
      <c r="E37" s="13">
        <v>0</v>
      </c>
      <c r="F37" s="13">
        <v>0</v>
      </c>
      <c r="G37" s="13">
        <v>126615740</v>
      </c>
      <c r="H37" s="13">
        <v>0</v>
      </c>
      <c r="I37" s="13">
        <v>0</v>
      </c>
      <c r="J37" s="13">
        <v>211817964</v>
      </c>
      <c r="K37" s="13">
        <v>36992919</v>
      </c>
      <c r="L37" s="13">
        <v>248810883</v>
      </c>
      <c r="M37" s="13">
        <v>-248810883</v>
      </c>
      <c r="N37" s="13">
        <v>-122195143</v>
      </c>
    </row>
    <row r="38" spans="1:14" x14ac:dyDescent="0.2">
      <c r="A38" s="12" t="s">
        <v>82</v>
      </c>
      <c r="B38" s="12" t="s">
        <v>11</v>
      </c>
      <c r="C38" s="12" t="s">
        <v>83</v>
      </c>
      <c r="D38" s="13">
        <v>34135665</v>
      </c>
      <c r="E38" s="13">
        <v>0</v>
      </c>
      <c r="F38" s="13">
        <v>0</v>
      </c>
      <c r="G38" s="13">
        <v>34135665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34135665</v>
      </c>
    </row>
    <row r="39" spans="1:14" x14ac:dyDescent="0.2">
      <c r="A39" s="12" t="s">
        <v>84</v>
      </c>
      <c r="B39" s="12" t="s">
        <v>11</v>
      </c>
      <c r="C39" s="12" t="s">
        <v>85</v>
      </c>
      <c r="D39" s="13">
        <v>34135665</v>
      </c>
      <c r="E39" s="13">
        <v>0</v>
      </c>
      <c r="F39" s="13">
        <v>0</v>
      </c>
      <c r="G39" s="13">
        <v>34135665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34135665</v>
      </c>
    </row>
    <row r="40" spans="1:14" x14ac:dyDescent="0.2">
      <c r="A40" s="12" t="s">
        <v>86</v>
      </c>
      <c r="B40" s="12" t="s">
        <v>11</v>
      </c>
      <c r="C40" s="12" t="s">
        <v>87</v>
      </c>
      <c r="D40" s="13">
        <v>34135665</v>
      </c>
      <c r="E40" s="13">
        <v>0</v>
      </c>
      <c r="F40" s="13">
        <v>0</v>
      </c>
      <c r="G40" s="13">
        <v>34135665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34135665</v>
      </c>
    </row>
    <row r="41" spans="1:14" x14ac:dyDescent="0.2">
      <c r="A41" s="12" t="s">
        <v>88</v>
      </c>
      <c r="B41" s="12" t="s">
        <v>11</v>
      </c>
      <c r="C41" s="12" t="s">
        <v>89</v>
      </c>
      <c r="D41" s="13">
        <v>34135664</v>
      </c>
      <c r="E41" s="13">
        <v>0</v>
      </c>
      <c r="F41" s="13">
        <v>0</v>
      </c>
      <c r="G41" s="13">
        <v>34135664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34135664</v>
      </c>
    </row>
    <row r="42" spans="1:14" x14ac:dyDescent="0.2">
      <c r="A42" s="12" t="s">
        <v>90</v>
      </c>
      <c r="B42" s="12" t="s">
        <v>11</v>
      </c>
      <c r="C42" s="12" t="s">
        <v>91</v>
      </c>
      <c r="D42" s="13">
        <v>1</v>
      </c>
      <c r="E42" s="13">
        <v>0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1</v>
      </c>
    </row>
    <row r="43" spans="1:14" x14ac:dyDescent="0.2">
      <c r="A43" s="12" t="s">
        <v>92</v>
      </c>
      <c r="B43" s="12" t="s">
        <v>11</v>
      </c>
      <c r="C43" s="12" t="s">
        <v>93</v>
      </c>
      <c r="D43" s="13">
        <v>2</v>
      </c>
      <c r="E43" s="13">
        <v>0</v>
      </c>
      <c r="F43" s="13">
        <v>0</v>
      </c>
      <c r="G43" s="13">
        <v>2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2</v>
      </c>
    </row>
    <row r="44" spans="1:14" x14ac:dyDescent="0.2">
      <c r="A44" s="12" t="s">
        <v>94</v>
      </c>
      <c r="B44" s="12" t="s">
        <v>11</v>
      </c>
      <c r="C44" s="12" t="s">
        <v>95</v>
      </c>
      <c r="D44" s="13">
        <v>1</v>
      </c>
      <c r="E44" s="13">
        <v>0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1</v>
      </c>
    </row>
    <row r="45" spans="1:14" x14ac:dyDescent="0.2">
      <c r="A45" s="12" t="s">
        <v>96</v>
      </c>
      <c r="B45" s="12" t="s">
        <v>11</v>
      </c>
      <c r="C45" s="12" t="s">
        <v>97</v>
      </c>
      <c r="D45" s="13">
        <v>1</v>
      </c>
      <c r="E45" s="13">
        <v>0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1</v>
      </c>
    </row>
    <row r="46" spans="1:14" x14ac:dyDescent="0.2">
      <c r="A46" s="12" t="s">
        <v>98</v>
      </c>
      <c r="B46" s="12" t="s">
        <v>11</v>
      </c>
      <c r="C46" s="12" t="s">
        <v>99</v>
      </c>
      <c r="D46" s="13">
        <v>1</v>
      </c>
      <c r="E46" s="13">
        <v>0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1</v>
      </c>
    </row>
    <row r="47" spans="1:14" x14ac:dyDescent="0.2">
      <c r="A47" s="12" t="s">
        <v>100</v>
      </c>
      <c r="B47" s="12" t="s">
        <v>11</v>
      </c>
      <c r="C47" s="12" t="s">
        <v>101</v>
      </c>
      <c r="D47" s="13">
        <v>1</v>
      </c>
      <c r="E47" s="13">
        <v>0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1</v>
      </c>
    </row>
    <row r="48" spans="1:14" x14ac:dyDescent="0.2">
      <c r="A48" s="12" t="s">
        <v>102</v>
      </c>
      <c r="B48" s="12" t="s">
        <v>11</v>
      </c>
      <c r="C48" s="12" t="s">
        <v>103</v>
      </c>
      <c r="D48" s="13">
        <v>1</v>
      </c>
      <c r="E48" s="13">
        <v>0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1</v>
      </c>
    </row>
  </sheetData>
  <mergeCells count="4">
    <mergeCell ref="E7:F7"/>
    <mergeCell ref="H7:I7"/>
    <mergeCell ref="J7:K7"/>
    <mergeCell ref="L7:M7"/>
  </mergeCells>
  <pageMargins left="1.299212598425197" right="0.70866141732283472" top="0.74803149606299213" bottom="0.74803149606299213" header="0.31496062992125984" footer="0.31496062992125984"/>
  <pageSetup paperSize="5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EQUIPO</cp:lastModifiedBy>
  <cp:lastPrinted>2026-02-16T18:33:28Z</cp:lastPrinted>
  <dcterms:created xsi:type="dcterms:W3CDTF">2026-02-15T15:59:13Z</dcterms:created>
  <dcterms:modified xsi:type="dcterms:W3CDTF">2026-02-16T18:33:36Z</dcterms:modified>
</cp:coreProperties>
</file>